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378\Documents\DIDATTICA\A.A. 2017_18\DATI PROGETTO\DATI_MASTER CURVE\"/>
    </mc:Choice>
  </mc:AlternateContent>
  <bookViews>
    <workbookView xWindow="0" yWindow="0" windowWidth="28800" windowHeight="13725"/>
  </bookViews>
  <sheets>
    <sheet name="Foglio1" sheetId="1" r:id="rId1"/>
  </sheets>
  <definedNames>
    <definedName name="solver_adj" localSheetId="0" hidden="1">Foglio1!$AF$8:$AG$8,Foglio1!$J$13:$N$13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Foglio1!$AH$36</definedName>
    <definedName name="solver_pre" localSheetId="0" hidden="1">0.000001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19" i="1" l="1"/>
  <c r="AS19" i="1"/>
  <c r="AT19" i="1"/>
  <c r="AQ19" i="1"/>
  <c r="AR18" i="1"/>
  <c r="AS18" i="1"/>
  <c r="AT18" i="1"/>
  <c r="AQ18" i="1"/>
  <c r="AR17" i="1"/>
  <c r="AS17" i="1"/>
  <c r="AT17" i="1"/>
  <c r="AQ17" i="1"/>
  <c r="AE28" i="1" l="1"/>
  <c r="AE29" i="1"/>
  <c r="AE30" i="1"/>
  <c r="AE31" i="1"/>
  <c r="Y29" i="1"/>
  <c r="AF29" i="1" s="1"/>
  <c r="AG29" i="1" s="1"/>
  <c r="AH29" i="1" s="1"/>
  <c r="Y30" i="1"/>
  <c r="AF30" i="1" s="1"/>
  <c r="AG30" i="1" s="1"/>
  <c r="AH30" i="1" s="1"/>
  <c r="Y31" i="1"/>
  <c r="AF31" i="1" s="1"/>
  <c r="AG31" i="1" s="1"/>
  <c r="AH31" i="1" s="1"/>
  <c r="Y28" i="1"/>
  <c r="AF28" i="1" s="1"/>
  <c r="AG28" i="1" s="1"/>
  <c r="AH28" i="1" s="1"/>
  <c r="G7" i="1" l="1"/>
  <c r="G8" i="1"/>
  <c r="G9" i="1"/>
  <c r="G6" i="1"/>
  <c r="AE59" i="1"/>
  <c r="AG59" i="1" s="1"/>
  <c r="AL16" i="1" s="1"/>
  <c r="Y33" i="1"/>
  <c r="AF33" i="1" s="1"/>
  <c r="Y34" i="1"/>
  <c r="AF34" i="1" s="1"/>
  <c r="Y35" i="1"/>
  <c r="AF35" i="1" s="1"/>
  <c r="Y32" i="1"/>
  <c r="AF32" i="1" s="1"/>
  <c r="Y25" i="1"/>
  <c r="AF25" i="1" s="1"/>
  <c r="Y26" i="1"/>
  <c r="AF26" i="1" s="1"/>
  <c r="Y27" i="1"/>
  <c r="AF27" i="1" s="1"/>
  <c r="Y24" i="1"/>
  <c r="AF24" i="1" s="1"/>
  <c r="Y21" i="1"/>
  <c r="AF21" i="1" s="1"/>
  <c r="Y22" i="1"/>
  <c r="AF22" i="1" s="1"/>
  <c r="Y23" i="1"/>
  <c r="AF23" i="1" s="1"/>
  <c r="Y20" i="1"/>
  <c r="AF20" i="1" s="1"/>
  <c r="Y17" i="1"/>
  <c r="AF17" i="1" s="1"/>
  <c r="Y18" i="1"/>
  <c r="AF18" i="1" s="1"/>
  <c r="Y19" i="1"/>
  <c r="AF19" i="1" s="1"/>
  <c r="Y16" i="1"/>
  <c r="AF16" i="1" s="1"/>
  <c r="W33" i="1" l="1"/>
  <c r="W34" i="1"/>
  <c r="W35" i="1"/>
  <c r="W32" i="1"/>
  <c r="W25" i="1"/>
  <c r="W26" i="1"/>
  <c r="W27" i="1"/>
  <c r="W24" i="1"/>
  <c r="W21" i="1"/>
  <c r="W22" i="1"/>
  <c r="W23" i="1"/>
  <c r="W20" i="1"/>
  <c r="AG18" i="1" l="1"/>
  <c r="AG19" i="1"/>
  <c r="AG20" i="1"/>
  <c r="AG21" i="1"/>
  <c r="AG22" i="1"/>
  <c r="AG23" i="1"/>
  <c r="AG24" i="1"/>
  <c r="AG25" i="1"/>
  <c r="AG26" i="1"/>
  <c r="AG27" i="1"/>
  <c r="AG32" i="1"/>
  <c r="AG33" i="1"/>
  <c r="AG34" i="1"/>
  <c r="AG35" i="1"/>
  <c r="AG17" i="1"/>
  <c r="AG16" i="1"/>
  <c r="AE17" i="1"/>
  <c r="AE18" i="1"/>
  <c r="AE19" i="1"/>
  <c r="AE20" i="1"/>
  <c r="AE21" i="1"/>
  <c r="AE22" i="1"/>
  <c r="AE23" i="1"/>
  <c r="AE24" i="1"/>
  <c r="AE25" i="1"/>
  <c r="AE26" i="1"/>
  <c r="AE27" i="1"/>
  <c r="AE32" i="1"/>
  <c r="AE33" i="1"/>
  <c r="AE34" i="1"/>
  <c r="AE35" i="1"/>
  <c r="AE16" i="1"/>
  <c r="W17" i="1"/>
  <c r="W18" i="1"/>
  <c r="W19" i="1"/>
  <c r="W16" i="1"/>
  <c r="AH17" i="1" l="1"/>
  <c r="AH32" i="1"/>
  <c r="AH24" i="1"/>
  <c r="AH20" i="1"/>
  <c r="AH33" i="1"/>
  <c r="AH35" i="1"/>
  <c r="AH34" i="1"/>
  <c r="AH27" i="1"/>
  <c r="AH26" i="1"/>
  <c r="AH25" i="1"/>
  <c r="AH23" i="1"/>
  <c r="AH22" i="1"/>
  <c r="AH21" i="1"/>
  <c r="AH19" i="1"/>
  <c r="AH18" i="1"/>
  <c r="AH16" i="1"/>
  <c r="AH36" i="1" l="1"/>
</calcChain>
</file>

<file path=xl/sharedStrings.xml><?xml version="1.0" encoding="utf-8"?>
<sst xmlns="http://schemas.openxmlformats.org/spreadsheetml/2006/main" count="30" uniqueCount="29">
  <si>
    <t>A</t>
  </si>
  <si>
    <t>B</t>
  </si>
  <si>
    <t>Emin</t>
  </si>
  <si>
    <t>Emax</t>
  </si>
  <si>
    <t>E_misurato</t>
  </si>
  <si>
    <t>E_Modello</t>
  </si>
  <si>
    <t>LOG(E)</t>
  </si>
  <si>
    <t>DIFF_QUADRATI</t>
  </si>
  <si>
    <t>TEMPERATURA  C°</t>
  </si>
  <si>
    <t>FREQUENZA</t>
  </si>
  <si>
    <t>DATI SPERIMENTALI  MODULO RESILIENTE</t>
  </si>
  <si>
    <t>LOG(f)</t>
  </si>
  <si>
    <t>LOG[a(T)]</t>
  </si>
  <si>
    <t>TEMP.</t>
  </si>
  <si>
    <t>FREQ.</t>
  </si>
  <si>
    <t>TEMP. RIFERIMENTO</t>
  </si>
  <si>
    <t>DATI  PROGETTO</t>
  </si>
  <si>
    <t>a(T)</t>
  </si>
  <si>
    <t>MODULO</t>
  </si>
  <si>
    <t>TEMPERATURA  MEDIA STAGIONALE DELL'ARIA</t>
  </si>
  <si>
    <t>INV</t>
  </si>
  <si>
    <t>PRI</t>
  </si>
  <si>
    <t>EST</t>
  </si>
  <si>
    <t>AUT</t>
  </si>
  <si>
    <t>TAPPETO</t>
  </si>
  <si>
    <t>BINDER</t>
  </si>
  <si>
    <t>BASE</t>
  </si>
  <si>
    <t>E*</t>
  </si>
  <si>
    <t>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</si>
</sst>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2" fillId="0" borderId="0" xfId="0" applyFont="1"/>
    <xf numFmtId="0" fontId="1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/>
              <a:t>HMA   TAPPETO   MODULO DIN AMICO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v>T=10° 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Foglio1!$C$6:$C$9</c:f>
              <c:numCache>
                <c:formatCode>General</c:formatCode>
                <c:ptCount val="4"/>
              </c:numCache>
            </c:numRef>
          </c:xVal>
          <c:yVal>
            <c:numRef>
              <c:f>Foglio1!$K$6:$K$9</c:f>
              <c:numCache>
                <c:formatCode>General</c:formatCode>
                <c:ptCount val="4"/>
                <c:pt idx="0">
                  <c:v>18583</c:v>
                </c:pt>
                <c:pt idx="1">
                  <c:v>17824</c:v>
                </c:pt>
                <c:pt idx="2">
                  <c:v>15983</c:v>
                </c:pt>
                <c:pt idx="3">
                  <c:v>13150</c:v>
                </c:pt>
              </c:numCache>
            </c:numRef>
          </c:yVal>
          <c:smooth val="1"/>
        </c:ser>
        <c:ser>
          <c:idx val="2"/>
          <c:order val="2"/>
          <c:tx>
            <c:v>T=20°C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Foglio1!$C$6:$C$9</c:f>
              <c:numCache>
                <c:formatCode>General</c:formatCode>
                <c:ptCount val="4"/>
              </c:numCache>
            </c:numRef>
          </c:xVal>
          <c:yVal>
            <c:numRef>
              <c:f>Foglio1!$L$6:$L$9</c:f>
              <c:numCache>
                <c:formatCode>General</c:formatCode>
                <c:ptCount val="4"/>
                <c:pt idx="0">
                  <c:v>13942</c:v>
                </c:pt>
                <c:pt idx="1">
                  <c:v>12721</c:v>
                </c:pt>
                <c:pt idx="2">
                  <c:v>10868</c:v>
                </c:pt>
                <c:pt idx="3">
                  <c:v>8000</c:v>
                </c:pt>
              </c:numCache>
            </c:numRef>
          </c:yVal>
          <c:smooth val="1"/>
        </c:ser>
        <c:ser>
          <c:idx val="3"/>
          <c:order val="3"/>
          <c:tx>
            <c:v>T=30° 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Foglio1!$C$6:$C$9</c:f>
              <c:numCache>
                <c:formatCode>General</c:formatCode>
                <c:ptCount val="4"/>
              </c:numCache>
            </c:numRef>
          </c:xVal>
          <c:yVal>
            <c:numRef>
              <c:f>Foglio1!$N$6:$N$9</c:f>
              <c:numCache>
                <c:formatCode>General</c:formatCode>
                <c:ptCount val="4"/>
                <c:pt idx="0">
                  <c:v>7913</c:v>
                </c:pt>
                <c:pt idx="1">
                  <c:v>6944</c:v>
                </c:pt>
                <c:pt idx="2">
                  <c:v>5234</c:v>
                </c:pt>
                <c:pt idx="3">
                  <c:v>3273</c:v>
                </c:pt>
              </c:numCache>
            </c:numRef>
          </c:yVal>
          <c:smooth val="1"/>
        </c:ser>
        <c:ser>
          <c:idx val="4"/>
          <c:order val="4"/>
          <c:tx>
            <c:v>T=5 C°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Foglio1!$H$6:$H$9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Foglio1!$J$6:$J$9</c:f>
              <c:numCache>
                <c:formatCode>General</c:formatCode>
                <c:ptCount val="4"/>
                <c:pt idx="0">
                  <c:v>21320</c:v>
                </c:pt>
                <c:pt idx="1">
                  <c:v>21159</c:v>
                </c:pt>
                <c:pt idx="2">
                  <c:v>19587</c:v>
                </c:pt>
                <c:pt idx="3">
                  <c:v>17147</c:v>
                </c:pt>
              </c:numCache>
            </c:numRef>
          </c:yVal>
          <c:smooth val="1"/>
        </c:ser>
        <c:ser>
          <c:idx val="5"/>
          <c:order val="5"/>
          <c:tx>
            <c:v>T= 10 C°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Foglio1!$H$6:$H$9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Foglio1!$K$6:$K$9</c:f>
              <c:numCache>
                <c:formatCode>General</c:formatCode>
                <c:ptCount val="4"/>
                <c:pt idx="0">
                  <c:v>18583</c:v>
                </c:pt>
                <c:pt idx="1">
                  <c:v>17824</c:v>
                </c:pt>
                <c:pt idx="2">
                  <c:v>15983</c:v>
                </c:pt>
                <c:pt idx="3">
                  <c:v>13150</c:v>
                </c:pt>
              </c:numCache>
            </c:numRef>
          </c:yVal>
          <c:smooth val="1"/>
        </c:ser>
        <c:ser>
          <c:idx val="6"/>
          <c:order val="6"/>
          <c:tx>
            <c:v>T = 20 C°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Foglio1!$H$6:$H$9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Foglio1!$L$6:$L$9</c:f>
              <c:numCache>
                <c:formatCode>General</c:formatCode>
                <c:ptCount val="4"/>
                <c:pt idx="0">
                  <c:v>13942</c:v>
                </c:pt>
                <c:pt idx="1">
                  <c:v>12721</c:v>
                </c:pt>
                <c:pt idx="2">
                  <c:v>10868</c:v>
                </c:pt>
                <c:pt idx="3">
                  <c:v>8000</c:v>
                </c:pt>
              </c:numCache>
            </c:numRef>
          </c:yVal>
          <c:smooth val="1"/>
        </c:ser>
        <c:ser>
          <c:idx val="7"/>
          <c:order val="7"/>
          <c:tx>
            <c:v>T=30 C°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Foglio1!$N$6:$N$9</c:f>
              <c:numCache>
                <c:formatCode>General</c:formatCode>
                <c:ptCount val="4"/>
                <c:pt idx="0">
                  <c:v>7913</c:v>
                </c:pt>
                <c:pt idx="1">
                  <c:v>6944</c:v>
                </c:pt>
                <c:pt idx="2">
                  <c:v>5234</c:v>
                </c:pt>
                <c:pt idx="3">
                  <c:v>3273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1"/>
        </c:ser>
        <c:ser>
          <c:idx val="8"/>
          <c:order val="8"/>
          <c:tx>
            <c:v>T = 30 C°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Foglio1!$H$6:$H$9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Foglio1!$N$6:$N$9</c:f>
              <c:numCache>
                <c:formatCode>General</c:formatCode>
                <c:ptCount val="4"/>
                <c:pt idx="0">
                  <c:v>7913</c:v>
                </c:pt>
                <c:pt idx="1">
                  <c:v>6944</c:v>
                </c:pt>
                <c:pt idx="2">
                  <c:v>5234</c:v>
                </c:pt>
                <c:pt idx="3">
                  <c:v>3273</c:v>
                </c:pt>
              </c:numCache>
            </c:numRef>
          </c:yVal>
          <c:smooth val="1"/>
        </c:ser>
        <c:ser>
          <c:idx val="9"/>
          <c:order val="9"/>
          <c:tx>
            <c:v>T= 25°C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Foglio1!$H$6:$H$9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</c:v>
                </c:pt>
                <c:pt idx="3">
                  <c:v>0.1</c:v>
                </c:pt>
              </c:numCache>
            </c:numRef>
          </c:xVal>
          <c:yVal>
            <c:numRef>
              <c:f>Foglio1!$M$6:$M$9</c:f>
              <c:numCache>
                <c:formatCode>General</c:formatCode>
                <c:ptCount val="4"/>
                <c:pt idx="0">
                  <c:v>9193.83</c:v>
                </c:pt>
                <c:pt idx="1">
                  <c:v>8306.66</c:v>
                </c:pt>
                <c:pt idx="2">
                  <c:v>6333.66</c:v>
                </c:pt>
                <c:pt idx="3">
                  <c:v>4036.44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874400"/>
        <c:axId val="45480515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T=5° C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Foglio1!$C$6:$C$9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Foglio1!$J$6:$J$9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21320</c:v>
                      </c:pt>
                      <c:pt idx="1">
                        <c:v>21159</c:v>
                      </c:pt>
                      <c:pt idx="2">
                        <c:v>19587</c:v>
                      </c:pt>
                      <c:pt idx="3">
                        <c:v>17147</c:v>
                      </c:pt>
                    </c:numCache>
                  </c:numRef>
                </c:yVal>
                <c:smooth val="1"/>
              </c15:ser>
            </c15:filteredScatterSeries>
          </c:ext>
        </c:extLst>
      </c:scatterChart>
      <c:valAx>
        <c:axId val="452874400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FREQUENZA  HZ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4805152"/>
        <c:crosses val="autoZero"/>
        <c:crossBetween val="midCat"/>
      </c:valAx>
      <c:valAx>
        <c:axId val="454805152"/>
        <c:scaling>
          <c:logBase val="10"/>
          <c:orientation val="minMax"/>
          <c:max val="100000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 Mpa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28744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6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MASTER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Foglio1!$Y$16:$Y$35</c:f>
              <c:numCache>
                <c:formatCode>General</c:formatCode>
                <c:ptCount val="20"/>
                <c:pt idx="0">
                  <c:v>3.6702959689372681</c:v>
                </c:pt>
                <c:pt idx="1">
                  <c:v>3.3692659732732868</c:v>
                </c:pt>
                <c:pt idx="2">
                  <c:v>2.6702959689372681</c:v>
                </c:pt>
                <c:pt idx="3">
                  <c:v>1.6702959689372681</c:v>
                </c:pt>
                <c:pt idx="4">
                  <c:v>2.4061346824957699</c:v>
                </c:pt>
                <c:pt idx="5">
                  <c:v>2.1051046868317886</c:v>
                </c:pt>
                <c:pt idx="6">
                  <c:v>1.4061346824957699</c:v>
                </c:pt>
                <c:pt idx="7">
                  <c:v>0.40613468249576989</c:v>
                </c:pt>
                <c:pt idx="8">
                  <c:v>1</c:v>
                </c:pt>
                <c:pt idx="9">
                  <c:v>0.69897000433601886</c:v>
                </c:pt>
                <c:pt idx="10">
                  <c:v>0</c:v>
                </c:pt>
                <c:pt idx="11">
                  <c:v>-1</c:v>
                </c:pt>
                <c:pt idx="12">
                  <c:v>-0.40538318712040522</c:v>
                </c:pt>
                <c:pt idx="13">
                  <c:v>-0.70641318278438636</c:v>
                </c:pt>
                <c:pt idx="14">
                  <c:v>-1.4053831871204052</c:v>
                </c:pt>
                <c:pt idx="15">
                  <c:v>-2.405383187120405</c:v>
                </c:pt>
                <c:pt idx="16">
                  <c:v>-0.87349910756852212</c:v>
                </c:pt>
                <c:pt idx="17">
                  <c:v>-1.1745291032325031</c:v>
                </c:pt>
                <c:pt idx="18">
                  <c:v>-1.8734991075685221</c:v>
                </c:pt>
                <c:pt idx="19">
                  <c:v>-2.8734991075685219</c:v>
                </c:pt>
              </c:numCache>
            </c:numRef>
          </c:xVal>
          <c:yVal>
            <c:numRef>
              <c:f>Foglio1!$AG$16:$AG$35</c:f>
              <c:numCache>
                <c:formatCode>General</c:formatCode>
                <c:ptCount val="20"/>
                <c:pt idx="0">
                  <c:v>4.3143064215614988</c:v>
                </c:pt>
                <c:pt idx="1">
                  <c:v>4.309576899011323</c:v>
                </c:pt>
                <c:pt idx="2">
                  <c:v>4.2921497172661924</c:v>
                </c:pt>
                <c:pt idx="3">
                  <c:v>4.2406630198969903</c:v>
                </c:pt>
                <c:pt idx="4">
                  <c:v>4.2822828349657804</c:v>
                </c:pt>
                <c:pt idx="5">
                  <c:v>4.2680748095167047</c:v>
                </c:pt>
                <c:pt idx="6">
                  <c:v>4.2192724974475713</c:v>
                </c:pt>
                <c:pt idx="7">
                  <c:v>4.1000009142424503</c:v>
                </c:pt>
                <c:pt idx="8">
                  <c:v>4.178360151917289</c:v>
                </c:pt>
                <c:pt idx="9">
                  <c:v>4.1413677365542796</c:v>
                </c:pt>
                <c:pt idx="10">
                  <c:v>4.0348710077116223</c:v>
                </c:pt>
                <c:pt idx="11">
                  <c:v>3.8553347701230223</c:v>
                </c:pt>
                <c:pt idx="12">
                  <c:v>3.9634130504002152</c:v>
                </c:pt>
                <c:pt idx="13">
                  <c:v>3.9084849733607281</c:v>
                </c:pt>
                <c:pt idx="14">
                  <c:v>3.7856911753549989</c:v>
                </c:pt>
                <c:pt idx="15">
                  <c:v>3.6502351155162112</c:v>
                </c:pt>
                <c:pt idx="16">
                  <c:v>3.878073651247171</c:v>
                </c:pt>
                <c:pt idx="17">
                  <c:v>3.8246304002896747</c:v>
                </c:pt>
                <c:pt idx="18">
                  <c:v>3.7147977949313074</c:v>
                </c:pt>
                <c:pt idx="19">
                  <c:v>3.607842751306011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805936"/>
        <c:axId val="454806328"/>
      </c:scatterChart>
      <c:valAx>
        <c:axId val="454805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log(</a:t>
                </a:r>
                <a:r>
                  <a:rPr lang="el-GR">
                    <a:latin typeface="Cambria Math" panose="02040503050406030204" pitchFamily="18" charset="0"/>
                    <a:ea typeface="Cambria Math" panose="02040503050406030204" pitchFamily="18" charset="0"/>
                  </a:rPr>
                  <a:t>ξ</a:t>
                </a:r>
                <a:r>
                  <a:rPr lang="it-IT">
                    <a:latin typeface="Cambria Math" panose="02040503050406030204" pitchFamily="18" charset="0"/>
                    <a:ea typeface="Cambria Math" panose="02040503050406030204" pitchFamily="18" charset="0"/>
                  </a:rPr>
                  <a:t>)</a:t>
                </a:r>
                <a:endParaRPr lang="it-IT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4806328"/>
        <c:crosses val="autoZero"/>
        <c:crossBetween val="midCat"/>
      </c:valAx>
      <c:valAx>
        <c:axId val="454806328"/>
        <c:scaling>
          <c:orientation val="minMax"/>
          <c:min val="3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log(E)</a:t>
                </a:r>
              </a:p>
              <a:p>
                <a:pPr>
                  <a:defRPr/>
                </a:pPr>
                <a:endParaRPr lang="it-IT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4805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SHIFT FACTOR   a(T)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4295931758530179E-2"/>
                  <c:y val="-0.4154910323709536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Foglio1!$J$4:$N$4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</c:numCache>
            </c:numRef>
          </c:xVal>
          <c:yVal>
            <c:numRef>
              <c:f>Foglio1!$J$13:$N$13</c:f>
              <c:numCache>
                <c:formatCode>General</c:formatCode>
                <c:ptCount val="5"/>
                <c:pt idx="0">
                  <c:v>2.6702959689372681</c:v>
                </c:pt>
                <c:pt idx="1">
                  <c:v>1.4061346824957699</c:v>
                </c:pt>
                <c:pt idx="2">
                  <c:v>0</c:v>
                </c:pt>
                <c:pt idx="3">
                  <c:v>-1.4053831871204052</c:v>
                </c:pt>
                <c:pt idx="4">
                  <c:v>-1.8734991075685221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808680"/>
        <c:axId val="454943368"/>
      </c:scatterChart>
      <c:valAx>
        <c:axId val="454808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TEMPERATURA</a:t>
                </a:r>
                <a:r>
                  <a:rPr lang="it-IT" baseline="0"/>
                  <a:t>  C°</a:t>
                </a:r>
                <a:endParaRPr lang="it-IT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b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4943368"/>
        <c:crosses val="autoZero"/>
        <c:crossBetween val="midCat"/>
      </c:valAx>
      <c:valAx>
        <c:axId val="454943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LOG(a(T)</a:t>
                </a:r>
              </a:p>
              <a:p>
                <a:pPr>
                  <a:defRPr/>
                </a:pP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4808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200025</xdr:colOff>
      <xdr:row>41</xdr:row>
      <xdr:rowOff>76200</xdr:rowOff>
    </xdr:from>
    <xdr:to>
      <xdr:col>17</xdr:col>
      <xdr:colOff>85725</xdr:colOff>
      <xdr:row>55</xdr:row>
      <xdr:rowOff>152400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38100</xdr:colOff>
      <xdr:row>40</xdr:row>
      <xdr:rowOff>161925</xdr:rowOff>
    </xdr:from>
    <xdr:to>
      <xdr:col>26</xdr:col>
      <xdr:colOff>581025</xdr:colOff>
      <xdr:row>55</xdr:row>
      <xdr:rowOff>47625</xdr:rowOff>
    </xdr:to>
    <xdr:graphicFrame macro="">
      <xdr:nvGraphicFramePr>
        <xdr:cNvPr id="9" name="Gra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561975</xdr:colOff>
      <xdr:row>40</xdr:row>
      <xdr:rowOff>119062</xdr:rowOff>
    </xdr:from>
    <xdr:to>
      <xdr:col>35</xdr:col>
      <xdr:colOff>257175</xdr:colOff>
      <xdr:row>55</xdr:row>
      <xdr:rowOff>4762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V59"/>
  <sheetViews>
    <sheetView tabSelected="1" topLeftCell="AC13" workbookViewId="0">
      <selection activeCell="AU27" sqref="AU27"/>
    </sheetView>
  </sheetViews>
  <sheetFormatPr defaultRowHeight="15" x14ac:dyDescent="0.25"/>
  <cols>
    <col min="5" max="5" width="12" bestFit="1" customWidth="1"/>
    <col min="20" max="20" width="10.42578125" customWidth="1"/>
    <col min="23" max="23" width="8" customWidth="1"/>
    <col min="24" max="24" width="15.85546875" customWidth="1"/>
  </cols>
  <sheetData>
    <row r="2" spans="2:46" x14ac:dyDescent="0.25">
      <c r="H2" s="3" t="s">
        <v>9</v>
      </c>
      <c r="L2" s="3" t="s">
        <v>8</v>
      </c>
      <c r="M2" s="3"/>
    </row>
    <row r="4" spans="2:46" x14ac:dyDescent="0.25">
      <c r="I4">
        <v>0</v>
      </c>
      <c r="J4">
        <v>5</v>
      </c>
      <c r="K4">
        <v>10</v>
      </c>
      <c r="L4">
        <v>20</v>
      </c>
      <c r="M4">
        <v>25</v>
      </c>
      <c r="N4">
        <v>30</v>
      </c>
    </row>
    <row r="5" spans="2:46" x14ac:dyDescent="0.25">
      <c r="AD5" t="s">
        <v>2</v>
      </c>
      <c r="AE5" t="s">
        <v>3</v>
      </c>
    </row>
    <row r="6" spans="2:46" x14ac:dyDescent="0.25">
      <c r="G6">
        <f>LOG(H6)</f>
        <v>1</v>
      </c>
      <c r="H6">
        <v>10</v>
      </c>
      <c r="J6">
        <v>21320</v>
      </c>
      <c r="K6">
        <v>18583</v>
      </c>
      <c r="L6">
        <v>13942</v>
      </c>
      <c r="M6">
        <v>9193.83</v>
      </c>
      <c r="N6">
        <v>7913</v>
      </c>
    </row>
    <row r="7" spans="2:46" ht="18.75" x14ac:dyDescent="0.3">
      <c r="B7" s="2" t="s">
        <v>10</v>
      </c>
      <c r="D7" s="2"/>
      <c r="G7">
        <f t="shared" ref="G7:G9" si="0">LOG(H7)</f>
        <v>0.69897000433601886</v>
      </c>
      <c r="H7">
        <v>5</v>
      </c>
      <c r="J7">
        <v>21159</v>
      </c>
      <c r="K7">
        <v>17824</v>
      </c>
      <c r="L7">
        <v>12721</v>
      </c>
      <c r="M7">
        <v>8306.66</v>
      </c>
      <c r="N7">
        <v>6944</v>
      </c>
      <c r="AF7" t="s">
        <v>0</v>
      </c>
      <c r="AG7" t="s">
        <v>1</v>
      </c>
    </row>
    <row r="8" spans="2:46" x14ac:dyDescent="0.25">
      <c r="G8">
        <f t="shared" si="0"/>
        <v>0</v>
      </c>
      <c r="H8">
        <v>1</v>
      </c>
      <c r="J8">
        <v>19587</v>
      </c>
      <c r="K8">
        <v>15983</v>
      </c>
      <c r="L8">
        <v>10868</v>
      </c>
      <c r="M8">
        <v>6333.66</v>
      </c>
      <c r="N8">
        <v>5234</v>
      </c>
      <c r="AA8" s="1"/>
      <c r="AB8" s="1"/>
      <c r="AD8">
        <v>3273</v>
      </c>
      <c r="AE8">
        <v>21320</v>
      </c>
      <c r="AF8" s="5">
        <v>0.32657092619814809</v>
      </c>
      <c r="AG8" s="5">
        <v>0.96393301857139713</v>
      </c>
    </row>
    <row r="9" spans="2:46" x14ac:dyDescent="0.25">
      <c r="G9">
        <f t="shared" si="0"/>
        <v>-1</v>
      </c>
      <c r="H9">
        <v>0.1</v>
      </c>
      <c r="J9">
        <v>17147</v>
      </c>
      <c r="K9">
        <v>13150</v>
      </c>
      <c r="L9">
        <v>8000</v>
      </c>
      <c r="M9">
        <v>4036.44</v>
      </c>
      <c r="N9">
        <v>3273</v>
      </c>
    </row>
    <row r="11" spans="2:46" x14ac:dyDescent="0.25">
      <c r="AQ11" t="s">
        <v>19</v>
      </c>
    </row>
    <row r="13" spans="2:46" x14ac:dyDescent="0.25">
      <c r="G13" t="s">
        <v>12</v>
      </c>
      <c r="J13" s="4">
        <v>2.6702959689372681</v>
      </c>
      <c r="K13" s="4">
        <v>1.4061346824957699</v>
      </c>
      <c r="L13" s="4">
        <v>0</v>
      </c>
      <c r="M13" s="4">
        <v>-1.4053831871204052</v>
      </c>
      <c r="N13" s="4">
        <v>-1.8734991075685221</v>
      </c>
      <c r="O13" s="4">
        <v>-3</v>
      </c>
      <c r="U13" t="s">
        <v>13</v>
      </c>
      <c r="V13" t="s">
        <v>14</v>
      </c>
      <c r="W13" t="s">
        <v>11</v>
      </c>
      <c r="AD13" t="s">
        <v>4</v>
      </c>
      <c r="AE13" t="s">
        <v>6</v>
      </c>
      <c r="AF13" t="s">
        <v>5</v>
      </c>
      <c r="AG13" t="s">
        <v>6</v>
      </c>
      <c r="AH13" t="s">
        <v>7</v>
      </c>
      <c r="AL13" t="s">
        <v>16</v>
      </c>
      <c r="AQ13" t="s">
        <v>20</v>
      </c>
      <c r="AR13" t="s">
        <v>21</v>
      </c>
      <c r="AS13" t="s">
        <v>22</v>
      </c>
      <c r="AT13" t="s">
        <v>23</v>
      </c>
    </row>
    <row r="14" spans="2:46" x14ac:dyDescent="0.25">
      <c r="AL14" s="6">
        <v>21.87</v>
      </c>
      <c r="AM14" s="6">
        <v>10</v>
      </c>
      <c r="AQ14">
        <v>5</v>
      </c>
      <c r="AR14">
        <v>13.39</v>
      </c>
      <c r="AS14">
        <v>23.93</v>
      </c>
      <c r="AT14">
        <v>15.03</v>
      </c>
    </row>
    <row r="16" spans="2:46" x14ac:dyDescent="0.25">
      <c r="E16" s="1"/>
      <c r="F16" s="1"/>
      <c r="G16" s="1"/>
      <c r="H16" s="1"/>
      <c r="V16">
        <v>10</v>
      </c>
      <c r="W16">
        <f>LOG(V16)</f>
        <v>1</v>
      </c>
      <c r="X16">
        <v>10</v>
      </c>
      <c r="Y16">
        <f>LOG(X16)+$J$13</f>
        <v>3.6702959689372681</v>
      </c>
      <c r="AD16">
        <v>21320</v>
      </c>
      <c r="AE16">
        <f>LOG(AD16)</f>
        <v>4.3287872003545349</v>
      </c>
      <c r="AF16">
        <f>$AD$8+($AE$8-$AD$8)/(1+EXP($AF$8-$AG$8*Y16))</f>
        <v>20620.843278845321</v>
      </c>
      <c r="AG16">
        <f>LOG(AF16)</f>
        <v>4.3143064215614988</v>
      </c>
      <c r="AH16">
        <f>(AE16-AG16)^2</f>
        <v>2.096929544528443E-4</v>
      </c>
      <c r="AK16" t="s">
        <v>18</v>
      </c>
      <c r="AL16" s="7">
        <f>$AD$8+($AE$8-$AD$8)/(1+EXP($AF$8-$AG$8*AG59))</f>
        <v>13205.453564454283</v>
      </c>
    </row>
    <row r="17" spans="5:48" x14ac:dyDescent="0.25">
      <c r="E17">
        <v>2.8021913856393965</v>
      </c>
      <c r="F17">
        <v>1.4613246956961754</v>
      </c>
      <c r="G17">
        <v>0</v>
      </c>
      <c r="H17">
        <v>-1.9534855605076626</v>
      </c>
      <c r="U17">
        <v>5</v>
      </c>
      <c r="V17">
        <v>5</v>
      </c>
      <c r="W17">
        <f t="shared" ref="W17:W19" si="1">LOG(V17)</f>
        <v>0.69897000433601886</v>
      </c>
      <c r="X17">
        <v>5</v>
      </c>
      <c r="Y17">
        <f t="shared" ref="Y17:Y19" si="2">LOG(X17)+$J$13</f>
        <v>3.3692659732732868</v>
      </c>
      <c r="AD17">
        <v>21159</v>
      </c>
      <c r="AE17">
        <f t="shared" ref="AE17:AE35" si="3">LOG(AD17)</f>
        <v>4.3254951385642642</v>
      </c>
      <c r="AF17">
        <f t="shared" ref="AF17:AF35" si="4">$AD$8+($AE$8-$AD$8)/(1+EXP($AF$8-$AG$8*Y17))</f>
        <v>20397.497990275708</v>
      </c>
      <c r="AG17">
        <f t="shared" ref="AG17:AG35" si="5">LOG(AF17)</f>
        <v>4.309576899011323</v>
      </c>
      <c r="AH17">
        <f t="shared" ref="AH17:AH35" si="6">(AE17-AG17)^2</f>
        <v>2.5339035046481969E-4</v>
      </c>
      <c r="AO17" t="s">
        <v>24</v>
      </c>
      <c r="AP17">
        <v>4</v>
      </c>
      <c r="AQ17">
        <f>(1.467+0.043*$AP$17/2)+(1.362-0.005*$AP$17/2)*AQ14</f>
        <v>8.3130000000000006</v>
      </c>
      <c r="AR17">
        <f t="shared" ref="AR17:AT17" si="7">(1.467+0.043*$AP$17/2)+(1.362-0.005*$AP$17/2)*AR14</f>
        <v>19.656280000000002</v>
      </c>
      <c r="AS17">
        <f t="shared" si="7"/>
        <v>33.906359999999999</v>
      </c>
      <c r="AT17">
        <f t="shared" si="7"/>
        <v>21.873560000000001</v>
      </c>
      <c r="AV17">
        <v>20066</v>
      </c>
    </row>
    <row r="18" spans="5:48" x14ac:dyDescent="0.25">
      <c r="V18">
        <v>1</v>
      </c>
      <c r="W18">
        <f t="shared" si="1"/>
        <v>0</v>
      </c>
      <c r="X18">
        <v>1</v>
      </c>
      <c r="Y18">
        <f t="shared" si="2"/>
        <v>2.6702959689372681</v>
      </c>
      <c r="AC18">
        <v>5</v>
      </c>
      <c r="AD18">
        <v>19587</v>
      </c>
      <c r="AE18">
        <f t="shared" si="3"/>
        <v>4.2919679233241261</v>
      </c>
      <c r="AF18">
        <f t="shared" si="4"/>
        <v>19595.200756545612</v>
      </c>
      <c r="AG18">
        <f t="shared" si="5"/>
        <v>4.2921497172661924</v>
      </c>
      <c r="AH18">
        <f t="shared" si="6"/>
        <v>3.304903737200506E-8</v>
      </c>
      <c r="AO18" t="s">
        <v>25</v>
      </c>
      <c r="AP18">
        <v>6</v>
      </c>
      <c r="AQ18">
        <f>(1.467+0.043*(($AP$18/2)+$AP$17))+(1.362-0.005*(($AP$18/2)+$AP$17))*AQ14</f>
        <v>8.4030000000000005</v>
      </c>
      <c r="AR18">
        <f t="shared" ref="AR18:AT18" si="8">(1.467+0.043*(($AP$18/2)+$AP$17))+(1.362-0.005*(($AP$18/2)+$AP$17))*AR14</f>
        <v>19.536530000000003</v>
      </c>
      <c r="AS18">
        <f t="shared" si="8"/>
        <v>33.523110000000003</v>
      </c>
      <c r="AT18">
        <f t="shared" si="8"/>
        <v>21.712810000000001</v>
      </c>
    </row>
    <row r="19" spans="5:48" x14ac:dyDescent="0.25">
      <c r="V19">
        <v>0.1</v>
      </c>
      <c r="W19">
        <f t="shared" si="1"/>
        <v>-1</v>
      </c>
      <c r="X19">
        <v>0.1</v>
      </c>
      <c r="Y19">
        <f t="shared" si="2"/>
        <v>1.6702959689372681</v>
      </c>
      <c r="AD19">
        <v>17147</v>
      </c>
      <c r="AE19">
        <f t="shared" si="3"/>
        <v>4.2341881478532022</v>
      </c>
      <c r="AF19">
        <f t="shared" si="4"/>
        <v>17404.558854638286</v>
      </c>
      <c r="AG19">
        <f t="shared" si="5"/>
        <v>4.2406630198969903</v>
      </c>
      <c r="AH19">
        <f t="shared" si="6"/>
        <v>4.1923967983429467E-5</v>
      </c>
      <c r="AO19" t="s">
        <v>26</v>
      </c>
      <c r="AP19">
        <v>14</v>
      </c>
      <c r="AQ19">
        <f>(1.467+0.043*(($AP$19/2+$AP$17+$AP$18)+$AP$17))+(1.362-0.005*(($AP$19/2+$AP$17+$AP$18)+$AP$17))*AQ14</f>
        <v>8.6550000000000011</v>
      </c>
      <c r="AR19">
        <f t="shared" ref="AR19:AT19" si="9">(1.467+0.043*(($AP$19/2+$AP$17+$AP$18)+$AP$17))+(1.362-0.005*(($AP$19/2+$AP$17+$AP$18)+$AP$17))*AR14</f>
        <v>19.201230000000002</v>
      </c>
      <c r="AS19">
        <f t="shared" si="9"/>
        <v>32.450009999999999</v>
      </c>
      <c r="AT19">
        <f t="shared" si="9"/>
        <v>21.262710000000002</v>
      </c>
    </row>
    <row r="20" spans="5:48" x14ac:dyDescent="0.25">
      <c r="V20">
        <v>10</v>
      </c>
      <c r="W20">
        <f>LOG(V20)+$E$17</f>
        <v>3.8021913856393965</v>
      </c>
      <c r="X20">
        <v>10</v>
      </c>
      <c r="Y20">
        <f>LOG(X20)+$K$13</f>
        <v>2.4061346824957699</v>
      </c>
      <c r="AD20">
        <v>18583</v>
      </c>
      <c r="AE20">
        <f t="shared" si="3"/>
        <v>4.2691158268951197</v>
      </c>
      <c r="AF20">
        <f t="shared" si="4"/>
        <v>19155.029932425867</v>
      </c>
      <c r="AG20">
        <f t="shared" si="5"/>
        <v>4.2822828349657804</v>
      </c>
      <c r="AH20">
        <f t="shared" si="6"/>
        <v>1.7337010153284493E-4</v>
      </c>
    </row>
    <row r="21" spans="5:48" x14ac:dyDescent="0.25">
      <c r="U21">
        <v>10</v>
      </c>
      <c r="V21">
        <v>5</v>
      </c>
      <c r="W21">
        <f t="shared" ref="W21:W23" si="10">LOG(V21)+$E$17</f>
        <v>3.5011613899754153</v>
      </c>
      <c r="X21">
        <v>5</v>
      </c>
      <c r="Y21">
        <f t="shared" ref="Y21:Y23" si="11">LOG(X21)+$K$13</f>
        <v>2.1051046868317886</v>
      </c>
      <c r="AD21">
        <v>17824</v>
      </c>
      <c r="AE21">
        <f t="shared" si="3"/>
        <v>4.2510051734936347</v>
      </c>
      <c r="AF21">
        <f t="shared" si="4"/>
        <v>18538.509315203089</v>
      </c>
      <c r="AG21">
        <f t="shared" si="5"/>
        <v>4.2680748095167047</v>
      </c>
      <c r="AH21">
        <f t="shared" si="6"/>
        <v>2.9137247396008865E-4</v>
      </c>
      <c r="AO21" t="s">
        <v>27</v>
      </c>
      <c r="AQ21" s="8">
        <v>20066</v>
      </c>
      <c r="AR21" s="8">
        <v>14900</v>
      </c>
      <c r="AS21" s="8">
        <v>5578</v>
      </c>
      <c r="AT21" s="8">
        <v>13205</v>
      </c>
      <c r="AV21" t="s">
        <v>28</v>
      </c>
    </row>
    <row r="22" spans="5:48" x14ac:dyDescent="0.25">
      <c r="V22">
        <v>1</v>
      </c>
      <c r="W22">
        <f t="shared" si="10"/>
        <v>2.8021913856393965</v>
      </c>
      <c r="X22">
        <v>1</v>
      </c>
      <c r="Y22">
        <f t="shared" si="11"/>
        <v>1.4061346824957699</v>
      </c>
      <c r="AC22">
        <v>10</v>
      </c>
      <c r="AD22">
        <v>15983</v>
      </c>
      <c r="AE22">
        <f t="shared" si="3"/>
        <v>4.2036582994562464</v>
      </c>
      <c r="AF22">
        <f t="shared" si="4"/>
        <v>16568.091999495082</v>
      </c>
      <c r="AG22">
        <f t="shared" si="5"/>
        <v>4.2192724974475713</v>
      </c>
      <c r="AH22">
        <f t="shared" si="6"/>
        <v>2.4380317891229477E-4</v>
      </c>
    </row>
    <row r="23" spans="5:48" x14ac:dyDescent="0.25">
      <c r="V23">
        <v>0.1</v>
      </c>
      <c r="W23">
        <f t="shared" si="10"/>
        <v>1.8021913856393965</v>
      </c>
      <c r="X23">
        <v>0.1</v>
      </c>
      <c r="Y23">
        <f t="shared" si="11"/>
        <v>0.40613468249576989</v>
      </c>
      <c r="AD23">
        <v>13150</v>
      </c>
      <c r="AE23">
        <f t="shared" si="3"/>
        <v>4.1189257528257768</v>
      </c>
      <c r="AF23">
        <f t="shared" si="4"/>
        <v>12589.280619873256</v>
      </c>
      <c r="AG23">
        <f t="shared" si="5"/>
        <v>4.1000009142424503</v>
      </c>
      <c r="AH23">
        <f t="shared" si="6"/>
        <v>3.5814951540496327E-4</v>
      </c>
    </row>
    <row r="24" spans="5:48" x14ac:dyDescent="0.25">
      <c r="V24">
        <v>10</v>
      </c>
      <c r="W24">
        <f>LOG(V24)+$F$17</f>
        <v>2.4613246956961756</v>
      </c>
      <c r="X24">
        <v>10</v>
      </c>
      <c r="Y24">
        <f>LOG(X24)</f>
        <v>1</v>
      </c>
      <c r="AD24">
        <v>13942</v>
      </c>
      <c r="AE24">
        <f t="shared" si="3"/>
        <v>4.1443250784004881</v>
      </c>
      <c r="AF24">
        <f t="shared" si="4"/>
        <v>15078.569841460394</v>
      </c>
      <c r="AG24">
        <f t="shared" si="5"/>
        <v>4.178360151917289</v>
      </c>
      <c r="AH24">
        <f t="shared" si="6"/>
        <v>1.1583862292940425E-3</v>
      </c>
    </row>
    <row r="25" spans="5:48" x14ac:dyDescent="0.25">
      <c r="S25" s="3" t="s">
        <v>15</v>
      </c>
      <c r="T25" s="3"/>
      <c r="U25" s="3">
        <v>20</v>
      </c>
      <c r="V25">
        <v>5</v>
      </c>
      <c r="W25">
        <f t="shared" ref="W25:W27" si="12">LOG(V25)+$F$17</f>
        <v>2.1602947000321944</v>
      </c>
      <c r="X25">
        <v>5</v>
      </c>
      <c r="Y25">
        <f t="shared" ref="Y25:Y27" si="13">LOG(X25)</f>
        <v>0.69897000433601886</v>
      </c>
      <c r="AC25">
        <v>20</v>
      </c>
      <c r="AD25">
        <v>12721</v>
      </c>
      <c r="AE25">
        <f t="shared" si="3"/>
        <v>4.1045212526183281</v>
      </c>
      <c r="AF25">
        <f t="shared" si="4"/>
        <v>13847.38402613769</v>
      </c>
      <c r="AG25">
        <f t="shared" si="5"/>
        <v>4.1413677365542796</v>
      </c>
      <c r="AH25">
        <f t="shared" si="6"/>
        <v>1.3576633784423296E-3</v>
      </c>
    </row>
    <row r="26" spans="5:48" x14ac:dyDescent="0.25">
      <c r="V26">
        <v>1</v>
      </c>
      <c r="W26">
        <f t="shared" si="12"/>
        <v>1.4613246956961754</v>
      </c>
      <c r="X26">
        <v>1</v>
      </c>
      <c r="Y26">
        <f t="shared" si="13"/>
        <v>0</v>
      </c>
      <c r="AD26">
        <v>10868</v>
      </c>
      <c r="AE26">
        <f t="shared" si="3"/>
        <v>4.0361496297458528</v>
      </c>
      <c r="AF26">
        <f t="shared" si="4"/>
        <v>10836.050184944328</v>
      </c>
      <c r="AG26">
        <f t="shared" si="5"/>
        <v>4.0348710077116223</v>
      </c>
      <c r="AH26">
        <f t="shared" si="6"/>
        <v>1.6348743064196366E-6</v>
      </c>
    </row>
    <row r="27" spans="5:48" x14ac:dyDescent="0.25">
      <c r="V27">
        <v>0.1</v>
      </c>
      <c r="W27">
        <f t="shared" si="12"/>
        <v>0.4613246956961754</v>
      </c>
      <c r="X27">
        <v>0.1</v>
      </c>
      <c r="Y27">
        <f t="shared" si="13"/>
        <v>-1</v>
      </c>
      <c r="AD27">
        <v>8000</v>
      </c>
      <c r="AE27">
        <f t="shared" si="3"/>
        <v>3.9030899869919438</v>
      </c>
      <c r="AF27">
        <f t="shared" si="4"/>
        <v>7166.9565264929251</v>
      </c>
      <c r="AG27">
        <f t="shared" si="5"/>
        <v>3.8553347701230223</v>
      </c>
      <c r="AH27">
        <f t="shared" si="6"/>
        <v>2.2805607381977226E-3</v>
      </c>
    </row>
    <row r="28" spans="5:48" x14ac:dyDescent="0.25">
      <c r="X28">
        <v>10</v>
      </c>
      <c r="Y28">
        <f>LOG(X28)+$M$13</f>
        <v>-0.40538318712040522</v>
      </c>
      <c r="AD28">
        <v>9193.83</v>
      </c>
      <c r="AE28">
        <f t="shared" si="3"/>
        <v>3.9634964690962025</v>
      </c>
      <c r="AF28">
        <f t="shared" si="4"/>
        <v>9192.0642311720258</v>
      </c>
      <c r="AG28">
        <f t="shared" si="5"/>
        <v>3.9634130504002152</v>
      </c>
      <c r="AH28">
        <f t="shared" si="6"/>
        <v>6.9586788402165071E-9</v>
      </c>
    </row>
    <row r="29" spans="5:48" x14ac:dyDescent="0.25">
      <c r="X29">
        <v>5</v>
      </c>
      <c r="Y29">
        <f t="shared" ref="Y29:Y31" si="14">LOG(X29)+$M$13</f>
        <v>-0.70641318278438636</v>
      </c>
      <c r="AC29">
        <v>25</v>
      </c>
      <c r="AD29">
        <v>8306.66</v>
      </c>
      <c r="AE29">
        <f t="shared" si="3"/>
        <v>3.9194264347163812</v>
      </c>
      <c r="AF29">
        <f t="shared" si="4"/>
        <v>8099.9991510480495</v>
      </c>
      <c r="AG29">
        <f t="shared" si="5"/>
        <v>3.9084849733607281</v>
      </c>
      <c r="AH29">
        <f t="shared" si="6"/>
        <v>1.1971557659725025E-4</v>
      </c>
    </row>
    <row r="30" spans="5:48" x14ac:dyDescent="0.25">
      <c r="X30">
        <v>1</v>
      </c>
      <c r="Y30">
        <f t="shared" si="14"/>
        <v>-1.4053831871204052</v>
      </c>
      <c r="AD30">
        <v>6333.66</v>
      </c>
      <c r="AE30">
        <f t="shared" si="3"/>
        <v>3.8016547461077148</v>
      </c>
      <c r="AF30">
        <f t="shared" si="4"/>
        <v>6105.0774149843728</v>
      </c>
      <c r="AG30">
        <f t="shared" si="5"/>
        <v>3.7856911753549989</v>
      </c>
      <c r="AH30">
        <f t="shared" si="6"/>
        <v>2.5483559117696737E-4</v>
      </c>
    </row>
    <row r="31" spans="5:48" x14ac:dyDescent="0.25">
      <c r="X31">
        <v>0.1</v>
      </c>
      <c r="Y31">
        <f t="shared" si="14"/>
        <v>-2.405383187120405</v>
      </c>
      <c r="AD31">
        <v>4036.44</v>
      </c>
      <c r="AE31">
        <f t="shared" si="3"/>
        <v>3.6059985012607632</v>
      </c>
      <c r="AF31">
        <f t="shared" si="4"/>
        <v>4469.2548027293706</v>
      </c>
      <c r="AG31">
        <f t="shared" si="5"/>
        <v>3.6502351155162112</v>
      </c>
      <c r="AH31">
        <f t="shared" si="6"/>
        <v>1.9568780407853057E-3</v>
      </c>
    </row>
    <row r="32" spans="5:48" x14ac:dyDescent="0.25">
      <c r="V32">
        <v>10</v>
      </c>
      <c r="W32">
        <f>LOG(V32)+$H$17</f>
        <v>-0.95348556050766264</v>
      </c>
      <c r="X32">
        <v>10</v>
      </c>
      <c r="Y32">
        <f>LOG(X32)+$N$13</f>
        <v>-0.87349910756852212</v>
      </c>
      <c r="AD32">
        <v>7913</v>
      </c>
      <c r="AE32">
        <f t="shared" si="3"/>
        <v>3.8983411657275093</v>
      </c>
      <c r="AF32">
        <f t="shared" si="4"/>
        <v>7552.2029330425294</v>
      </c>
      <c r="AG32">
        <f t="shared" si="5"/>
        <v>3.878073651247171</v>
      </c>
      <c r="AH32">
        <f t="shared" si="6"/>
        <v>4.107721432107254E-4</v>
      </c>
    </row>
    <row r="33" spans="21:34" x14ac:dyDescent="0.25">
      <c r="U33">
        <v>30</v>
      </c>
      <c r="V33">
        <v>5</v>
      </c>
      <c r="W33">
        <f t="shared" ref="W33:W35" si="15">LOG(V33)+$H$17</f>
        <v>-1.2545155561716439</v>
      </c>
      <c r="X33">
        <v>5</v>
      </c>
      <c r="Y33">
        <f t="shared" ref="Y33:Y35" si="16">LOG(X33)+$N$13</f>
        <v>-1.1745291032325031</v>
      </c>
      <c r="AC33">
        <v>30</v>
      </c>
      <c r="AD33">
        <v>6944</v>
      </c>
      <c r="AE33">
        <f t="shared" si="3"/>
        <v>3.8416097121684354</v>
      </c>
      <c r="AF33">
        <f t="shared" si="4"/>
        <v>6677.7537560631754</v>
      </c>
      <c r="AG33">
        <f t="shared" si="5"/>
        <v>3.8246304002896747</v>
      </c>
      <c r="AH33">
        <f t="shared" si="6"/>
        <v>2.8829703187622325E-4</v>
      </c>
    </row>
    <row r="34" spans="21:34" x14ac:dyDescent="0.25">
      <c r="V34">
        <v>1</v>
      </c>
      <c r="W34">
        <f t="shared" si="15"/>
        <v>-1.9534855605076626</v>
      </c>
      <c r="X34">
        <v>1</v>
      </c>
      <c r="Y34">
        <f t="shared" si="16"/>
        <v>-1.8734991075685221</v>
      </c>
      <c r="AD34">
        <v>5234</v>
      </c>
      <c r="AE34">
        <f t="shared" si="3"/>
        <v>3.7188337183038622</v>
      </c>
      <c r="AF34">
        <f t="shared" si="4"/>
        <v>5185.5854477162402</v>
      </c>
      <c r="AG34">
        <f t="shared" si="5"/>
        <v>3.7147977949313074</v>
      </c>
      <c r="AH34">
        <f t="shared" si="6"/>
        <v>1.6288677469134696E-5</v>
      </c>
    </row>
    <row r="35" spans="21:34" x14ac:dyDescent="0.25">
      <c r="V35">
        <v>0.1</v>
      </c>
      <c r="W35">
        <f t="shared" si="15"/>
        <v>-2.9534855605076626</v>
      </c>
      <c r="X35">
        <v>0.1</v>
      </c>
      <c r="Y35">
        <f t="shared" si="16"/>
        <v>-2.8734991075685219</v>
      </c>
      <c r="AD35">
        <v>3273</v>
      </c>
      <c r="AE35">
        <f t="shared" si="3"/>
        <v>3.5149460053080044</v>
      </c>
      <c r="AF35">
        <f t="shared" si="4"/>
        <v>4053.6173610471669</v>
      </c>
      <c r="AG35">
        <f t="shared" si="5"/>
        <v>3.607842751306011</v>
      </c>
      <c r="AH35">
        <f t="shared" si="6"/>
        <v>8.62980541701815E-3</v>
      </c>
    </row>
    <row r="36" spans="21:34" x14ac:dyDescent="0.25">
      <c r="AH36">
        <f>SUM(AH16:AH35)</f>
        <v>1.804658024880177E-2</v>
      </c>
    </row>
    <row r="37" spans="21:34" x14ac:dyDescent="0.25">
      <c r="U37">
        <v>35</v>
      </c>
    </row>
    <row r="57" spans="31:33" x14ac:dyDescent="0.25">
      <c r="AE57" t="s">
        <v>17</v>
      </c>
    </row>
    <row r="59" spans="31:33" x14ac:dyDescent="0.25">
      <c r="AE59">
        <f>-0.1831*AL14+3.5529</f>
        <v>-0.4514970000000007</v>
      </c>
      <c r="AG59">
        <f>LOG(AM14)+AE59</f>
        <v>0.5485029999999993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CRISMAN BRUNO</dc:creator>
  <cp:lastModifiedBy>CRISMAN BRUNO</cp:lastModifiedBy>
  <cp:lastPrinted>2017-10-20T14:01:54Z</cp:lastPrinted>
  <dcterms:created xsi:type="dcterms:W3CDTF">2017-10-20T08:26:08Z</dcterms:created>
  <dcterms:modified xsi:type="dcterms:W3CDTF">2018-04-20T09:24:36Z</dcterms:modified>
</cp:coreProperties>
</file>